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OP VaI_výzva 1.2.2._21\HO&amp;PE Family, s.r.o\VO IT\VO\"/>
    </mc:Choice>
  </mc:AlternateContent>
  <bookViews>
    <workbookView xWindow="0" yWindow="0" windowWidth="28800" windowHeight="1213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2'!$A$1:$A$72</definedName>
    <definedName name="_xlnm.Print_Area" localSheetId="0">'Príloha č. 2'!$B$4:$I$72</definedName>
    <definedName name="obstarávateľ">[1]summary!$Z$4</definedName>
    <definedName name="podopatrenie">[1]Výzvy!$B$26:$B$31</definedName>
  </definedNames>
  <calcPr calcId="15251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9" i="1" l="1"/>
  <c r="A71" i="1" s="1"/>
  <c r="A72" i="1" s="1"/>
  <c r="G67" i="1"/>
  <c r="A57" i="1"/>
  <c r="A60" i="1" s="1"/>
  <c r="A51" i="1"/>
  <c r="G50" i="1"/>
  <c r="I50" i="1" s="1"/>
  <c r="C50" i="1"/>
  <c r="A50" i="1"/>
  <c r="I49" i="1"/>
  <c r="A49" i="1"/>
  <c r="I48" i="1"/>
  <c r="A48" i="1"/>
  <c r="I47" i="1"/>
  <c r="A47" i="1"/>
  <c r="I46" i="1"/>
  <c r="A46" i="1"/>
  <c r="I45" i="1"/>
  <c r="A45" i="1"/>
  <c r="I44" i="1"/>
  <c r="A44" i="1"/>
  <c r="I43" i="1"/>
  <c r="A43" i="1"/>
  <c r="I42" i="1"/>
  <c r="A42" i="1"/>
  <c r="I41" i="1"/>
  <c r="A41" i="1"/>
  <c r="I40" i="1"/>
  <c r="A40" i="1"/>
  <c r="I39" i="1"/>
  <c r="A39" i="1"/>
  <c r="I38" i="1"/>
  <c r="A38" i="1"/>
  <c r="I37" i="1"/>
  <c r="A37" i="1"/>
  <c r="I36" i="1"/>
  <c r="A36" i="1"/>
  <c r="I35" i="1"/>
  <c r="A35" i="1"/>
  <c r="I34" i="1"/>
  <c r="A34" i="1"/>
  <c r="I33" i="1"/>
  <c r="A33" i="1"/>
  <c r="I32" i="1"/>
  <c r="A32" i="1"/>
  <c r="I31" i="1"/>
  <c r="A31" i="1"/>
  <c r="I30" i="1"/>
  <c r="A30" i="1"/>
  <c r="I29" i="1"/>
  <c r="A29" i="1"/>
  <c r="I28" i="1"/>
  <c r="H28" i="1"/>
  <c r="C14" i="1"/>
  <c r="I51" i="1" l="1"/>
  <c r="A61" i="1"/>
  <c r="A58" i="1"/>
  <c r="A62" i="1"/>
  <c r="A70" i="1"/>
  <c r="A59" i="1"/>
  <c r="A63" i="1"/>
</calcChain>
</file>

<file path=xl/sharedStrings.xml><?xml version="1.0" encoding="utf-8"?>
<sst xmlns="http://schemas.openxmlformats.org/spreadsheetml/2006/main" count="50" uniqueCount="50">
  <si>
    <t>Pokyny k vyplneniu: Vypĺňajú sa žlto vyznačené polia !!!</t>
  </si>
  <si>
    <t>Na základe Vašej výzvy na predloženie ponuky Vám predkladáme cenovú ponuku a vyhlasujeme, že sme si preštudovali Výzvu na predloženie ponuky a súhlasíme s podmienkami uvedenými vo Výzve na predloženie  ponuky. Čestne vyhlasujeme, že akceptujeme všetky požiadavky obstarávateľa a tieto požiadavky sme zahrnuli do predloženej cenovej ponuky.</t>
  </si>
  <si>
    <t>Obchodný názov:</t>
  </si>
  <si>
    <t>Sídlo:</t>
  </si>
  <si>
    <t>IČO:</t>
  </si>
  <si>
    <t>DIČ: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</si>
  <si>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</si>
  <si>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</si>
  <si>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</si>
  <si>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</si>
  <si>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</si>
  <si>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</si>
  <si>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P.č.</t>
  </si>
  <si>
    <t>Názov predmetu zákazky</t>
  </si>
  <si>
    <t>Uveďte konkrétny názov – výrobca, značka, typové označenie a pod. /
Pri stavbe názov stavby z projektovej dokumentácie</t>
  </si>
  <si>
    <t>Množstvo</t>
  </si>
  <si>
    <t xml:space="preserve">Cenová ponuka spolu: </t>
  </si>
  <si>
    <t>* Neplatca DPH uvádza jednotkovú cenu celkom.</t>
  </si>
  <si>
    <t>Týmto zároveň potvrdzujeme, že nami vypracovaná cenová ponuka, ktorá bola predložená v rámci prieskumu trhu, 
zodpovedá cenám obvyklým v danom mieste a čase.</t>
  </si>
  <si>
    <r>
      <rPr>
        <b/>
        <sz val="11"/>
        <color theme="1"/>
        <rFont val="Calibri"/>
        <family val="2"/>
        <charset val="238"/>
        <scheme val="minor"/>
      </rPr>
      <t>Súčasťou</t>
    </r>
    <r>
      <rPr>
        <sz val="11"/>
        <color theme="1"/>
        <rFont val="Calibri"/>
        <family val="2"/>
        <charset val="238"/>
        <scheme val="minor"/>
      </rPr>
      <t xml:space="preserve"> rozpočtu cenovej ponuky je aj </t>
    </r>
    <r>
      <rPr>
        <b/>
        <u/>
        <sz val="11"/>
        <color theme="1"/>
        <rFont val="Calibri"/>
        <family val="2"/>
        <charset val="238"/>
        <scheme val="minor"/>
      </rPr>
      <t>nacenený výkaz - výmer</t>
    </r>
    <r>
      <rPr>
        <b/>
        <sz val="11"/>
        <color theme="1"/>
        <rFont val="Calibri"/>
        <family val="2"/>
        <charset val="238"/>
        <scheme val="minor"/>
      </rPr>
      <t xml:space="preserve"> (Príloha č. 2a)</t>
    </r>
    <r>
      <rPr>
        <sz val="11"/>
        <color theme="1"/>
        <rFont val="Calibri"/>
        <family val="2"/>
        <charset val="238"/>
        <scheme val="minor"/>
      </rPr>
      <t>.</t>
    </r>
  </si>
  <si>
    <t>Stavebné práce</t>
  </si>
  <si>
    <r>
      <rPr>
        <b/>
        <sz val="11"/>
        <color theme="1"/>
        <rFont val="Calibri"/>
        <family val="2"/>
        <charset val="238"/>
        <scheme val="minor"/>
      </rPr>
      <t xml:space="preserve">Nacenený výkaz-výmer </t>
    </r>
    <r>
      <rPr>
        <sz val="11"/>
        <color theme="1"/>
        <rFont val="Calibri"/>
        <family val="2"/>
        <charset val="238"/>
        <scheme val="minor"/>
      </rPr>
      <t>bude predložený v origináli a bude podpísaný a opečiatkovaný (ak má dodávateľ povinnosť používať pečiatku), ako aj v elektronickej podobe na CD nosiči vo formáte, ktorý umožňuje vyhľadávanie a spracovávanie údajov.</t>
    </r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</si>
  <si>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</si>
  <si>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</si>
  <si>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Cenová ponuka musí byť podpísaná v zmysle Živnostenského / Obchodného, resp. iného registra, ktorý oprávňuje uchádzača na podnikanie.</t>
    </r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</si>
  <si>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Rozpočet cenovej ponuky musí byť podpísaný v zmysle Živnostenského / Obchodného, resp. iného registra, ktorý oprávňuje uchádzača na podnikanie.</t>
    </r>
  </si>
  <si>
    <t xml:space="preserve">Príloha č. 2: </t>
  </si>
  <si>
    <t>Hardvérové vybavenie a súvisiace softvérové vybavenie pre klientskú stanicu s implementáciou do firemného prostredia</t>
  </si>
  <si>
    <t>Hardvérové vybavenie a súvisiace softvérové vybavenie pre tablety na večerné vyskladňovanie v suchom sklade s implementáciou do firemného prostredia</t>
  </si>
  <si>
    <t>Hardvérové vybavenie a súvisiace softvérové vybavenie pre tablety na večerné vyskladňovanie v mraze s implementáciou do firemného prostredia</t>
  </si>
  <si>
    <t>2D snímače čiarových kódov s BT technológiou na večerné vyskladňovanie v mraze i suchom sklade s implementáciou</t>
  </si>
  <si>
    <t>Hardvérové vybavenie a súvisiace softvérové vybavenie pre vyskladňovací a prijímaci terminál s implementáciou do firemného prostredia</t>
  </si>
  <si>
    <t xml:space="preserve">Etiketovacia tlačiareň 1 s implementáciou do firemného prostredia </t>
  </si>
  <si>
    <t xml:space="preserve">Etiketovacia tlačiareň 2 s implementáciou do firemného prostredia </t>
  </si>
  <si>
    <t xml:space="preserve">HW a SW Virtualizačného servera č.1 a Virtualizačného servera č.2 s príslušenstvom pre komplexný informačný systém </t>
  </si>
  <si>
    <t>SW pre Viruálne inštancie prevádzkované na Virtualizačných serveroch č.1 a č.2</t>
  </si>
  <si>
    <t>HW a SW Virtualizačného servera č.3 s príslušenstvom pre zálohovanie a management virtualizačnej platformy</t>
  </si>
  <si>
    <t>SW pre Viruálne inštancie prevádzkované na Virtualizačnom serveri č.3</t>
  </si>
  <si>
    <t>HW a SW Komunikačného  servera s príslušenstvom pre oddelenie vnútornej siete LAN od siete Internet</t>
  </si>
  <si>
    <t xml:space="preserve">HW Diskového poľa s príslušenstvom pre komplexný informačný systém </t>
  </si>
  <si>
    <t xml:space="preserve">Hlavný prepínač siete LAN </t>
  </si>
  <si>
    <t>Podružné prepínače siete LAN č.1 a č.4</t>
  </si>
  <si>
    <t>Podružný prepínač siete LAN č.2</t>
  </si>
  <si>
    <t>Podružný prepínač siete LAN č.3</t>
  </si>
  <si>
    <t>Podružný prepínač siete LAN č.5</t>
  </si>
  <si>
    <t>Podružný prepínač siete LAN č.6 a č.7</t>
  </si>
  <si>
    <t>Zálohový napájací zdroj č.1 a č.2</t>
  </si>
  <si>
    <t>Informačný systém</t>
  </si>
  <si>
    <t>Zmluva o dielo – Príloha č. 2:</t>
  </si>
  <si>
    <t>Cena dodávaného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</si>
</sst>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89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9" fontId="0" fillId="0" borderId="0" xfId="0" applyNumberFormat="1"/>
    <xf numFmtId="4" fontId="11" fillId="3" borderId="24" xfId="0" applyNumberFormat="1" applyFont="1" applyFill="1" applyBorder="1" applyAlignment="1" applyProtection="1">
      <alignment vertical="center" wrapText="1"/>
      <protection locked="0"/>
    </xf>
    <xf numFmtId="4" fontId="11" fillId="3" borderId="27" xfId="0" applyNumberFormat="1" applyFont="1" applyFill="1" applyBorder="1" applyAlignment="1" applyProtection="1">
      <alignment vertical="center" wrapText="1"/>
      <protection locked="0"/>
    </xf>
    <xf numFmtId="0" fontId="11" fillId="0" borderId="28" xfId="0" applyFont="1" applyBorder="1" applyAlignment="1">
      <alignment vertical="center" wrapText="1"/>
    </xf>
    <xf numFmtId="164" fontId="11" fillId="4" borderId="31" xfId="0" applyNumberFormat="1" applyFont="1" applyFill="1" applyBorder="1" applyAlignment="1">
      <alignment vertical="center" wrapText="1"/>
    </xf>
    <xf numFmtId="4" fontId="11" fillId="3" borderId="32" xfId="0" applyNumberFormat="1" applyFont="1" applyFill="1" applyBorder="1" applyAlignment="1" applyProtection="1">
      <alignment vertical="center" wrapText="1"/>
      <protection locked="0"/>
    </xf>
    <xf numFmtId="4" fontId="11" fillId="0" borderId="31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0" fontId="9" fillId="2" borderId="1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horizontal="center"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9" fillId="2" borderId="20" xfId="0" applyFont="1" applyFill="1" applyBorder="1" applyAlignment="1" applyProtection="1">
      <alignment vertical="center" wrapText="1"/>
    </xf>
    <xf numFmtId="0" fontId="11" fillId="0" borderId="6" xfId="0" applyFont="1" applyBorder="1" applyAlignment="1" applyProtection="1">
      <alignment vertical="center" wrapText="1"/>
    </xf>
    <xf numFmtId="164" fontId="11" fillId="4" borderId="23" xfId="0" applyNumberFormat="1" applyFont="1" applyFill="1" applyBorder="1" applyAlignment="1" applyProtection="1">
      <alignment vertical="center" wrapText="1"/>
    </xf>
    <xf numFmtId="4" fontId="11" fillId="0" borderId="23" xfId="0" applyNumberFormat="1" applyFont="1" applyBorder="1" applyAlignment="1" applyProtection="1">
      <alignment vertical="center" wrapText="1"/>
    </xf>
    <xf numFmtId="0" fontId="11" fillId="0" borderId="9" xfId="0" applyFont="1" applyBorder="1" applyAlignment="1" applyProtection="1">
      <alignment vertical="center" wrapText="1"/>
    </xf>
    <xf numFmtId="164" fontId="11" fillId="4" borderId="26" xfId="0" applyNumberFormat="1" applyFont="1" applyFill="1" applyBorder="1" applyAlignment="1" applyProtection="1">
      <alignment vertical="center" wrapText="1"/>
    </xf>
    <xf numFmtId="4" fontId="11" fillId="0" borderId="26" xfId="0" applyNumberFormat="1" applyFont="1" applyBorder="1" applyAlignment="1" applyProtection="1">
      <alignment vertical="center" wrapText="1"/>
    </xf>
    <xf numFmtId="49" fontId="0" fillId="0" borderId="19" xfId="0" applyNumberFormat="1" applyBorder="1" applyProtection="1"/>
    <xf numFmtId="0" fontId="0" fillId="0" borderId="19" xfId="0" applyBorder="1" applyAlignment="1" applyProtection="1">
      <alignment vertical="center"/>
    </xf>
    <xf numFmtId="0" fontId="9" fillId="0" borderId="19" xfId="0" applyFont="1" applyBorder="1" applyAlignment="1" applyProtection="1">
      <alignment horizontal="right" vertical="center"/>
    </xf>
    <xf numFmtId="4" fontId="1" fillId="2" borderId="20" xfId="0" applyNumberFormat="1" applyFont="1" applyFill="1" applyBorder="1" applyAlignment="1" applyProtection="1">
      <alignment vertical="center"/>
    </xf>
    <xf numFmtId="49" fontId="13" fillId="0" borderId="0" xfId="0" applyNumberFormat="1" applyFont="1" applyAlignment="1" applyProtection="1">
      <alignment vertical="top"/>
    </xf>
    <xf numFmtId="0" fontId="8" fillId="0" borderId="0" xfId="1" applyFont="1" applyAlignment="1" applyProtection="1">
      <alignment vertical="center"/>
    </xf>
    <xf numFmtId="49" fontId="0" fillId="0" borderId="0" xfId="0" applyNumberFormat="1" applyAlignment="1" applyProtection="1">
      <alignment vertical="center" wrapText="1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8" fillId="0" borderId="0" xfId="1" applyFont="1" applyAlignment="1" applyProtection="1">
      <alignment horizontal="right" vertical="center"/>
      <protection locked="0"/>
    </xf>
    <xf numFmtId="0" fontId="8" fillId="0" borderId="33" xfId="1" applyFont="1" applyBorder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0" fontId="8" fillId="0" borderId="33" xfId="1" applyFont="1" applyBorder="1" applyAlignment="1" applyProtection="1">
      <alignment vertical="center" wrapText="1"/>
      <protection locked="0"/>
    </xf>
    <xf numFmtId="0" fontId="8" fillId="0" borderId="0" xfId="1" applyFont="1" applyAlignment="1" applyProtection="1">
      <alignment vertical="center" wrapText="1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justify" wrapText="1"/>
    </xf>
    <xf numFmtId="0" fontId="8" fillId="0" borderId="0" xfId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justify" vertical="center" wrapText="1"/>
    </xf>
    <xf numFmtId="49" fontId="0" fillId="0" borderId="0" xfId="0" applyNumberFormat="1" applyAlignment="1">
      <alignment horizontal="justify" vertical="center" wrapText="1"/>
    </xf>
    <xf numFmtId="0" fontId="11" fillId="4" borderId="10" xfId="0" applyFont="1" applyFill="1" applyBorder="1" applyAlignment="1" applyProtection="1">
      <alignment vertical="center" wrapText="1"/>
    </xf>
    <xf numFmtId="0" fontId="11" fillId="4" borderId="25" xfId="0" applyFont="1" applyFill="1" applyBorder="1" applyAlignment="1" applyProtection="1">
      <alignment vertical="center" wrapText="1"/>
    </xf>
    <xf numFmtId="0" fontId="12" fillId="3" borderId="9" xfId="0" applyFont="1" applyFill="1" applyBorder="1" applyAlignment="1" applyProtection="1">
      <alignment vertical="center" wrapText="1"/>
      <protection locked="0"/>
    </xf>
    <xf numFmtId="0" fontId="12" fillId="3" borderId="10" xfId="0" applyFont="1" applyFill="1" applyBorder="1" applyAlignment="1" applyProtection="1">
      <alignment vertical="center" wrapText="1"/>
      <protection locked="0"/>
    </xf>
    <xf numFmtId="0" fontId="11" fillId="4" borderId="29" xfId="0" applyFont="1" applyFill="1" applyBorder="1" applyAlignment="1">
      <alignment vertical="center" wrapText="1"/>
    </xf>
    <xf numFmtId="0" fontId="11" fillId="4" borderId="30" xfId="0" applyFont="1" applyFill="1" applyBorder="1" applyAlignment="1">
      <alignment vertical="center" wrapText="1"/>
    </xf>
    <xf numFmtId="0" fontId="12" fillId="3" borderId="28" xfId="0" applyFont="1" applyFill="1" applyBorder="1" applyAlignment="1" applyProtection="1">
      <alignment vertical="center" wrapText="1"/>
      <protection locked="0"/>
    </xf>
    <xf numFmtId="0" fontId="12" fillId="3" borderId="29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wrapText="1"/>
    </xf>
    <xf numFmtId="49" fontId="0" fillId="0" borderId="0" xfId="0" applyNumberFormat="1"/>
    <xf numFmtId="0" fontId="9" fillId="2" borderId="2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vertical="center" wrapText="1"/>
    </xf>
    <xf numFmtId="0" fontId="10" fillId="2" borderId="17" xfId="0" applyFont="1" applyFill="1" applyBorder="1" applyAlignment="1" applyProtection="1">
      <alignment vertical="center" wrapText="1"/>
    </xf>
    <xf numFmtId="0" fontId="10" fillId="2" borderId="18" xfId="0" applyFont="1" applyFill="1" applyBorder="1" applyAlignment="1" applyProtection="1">
      <alignment vertical="center" wrapText="1"/>
    </xf>
    <xf numFmtId="0" fontId="11" fillId="4" borderId="21" xfId="0" applyFont="1" applyFill="1" applyBorder="1" applyAlignment="1" applyProtection="1">
      <alignment vertical="center" wrapText="1"/>
    </xf>
    <xf numFmtId="0" fontId="11" fillId="4" borderId="22" xfId="0" applyFont="1" applyFill="1" applyBorder="1" applyAlignment="1" applyProtection="1">
      <alignment vertical="center" wrapText="1"/>
    </xf>
    <xf numFmtId="0" fontId="12" fillId="3" borderId="6" xfId="0" applyFont="1" applyFill="1" applyBorder="1" applyAlignment="1" applyProtection="1">
      <alignment vertical="center" wrapText="1"/>
      <protection locked="0"/>
    </xf>
    <xf numFmtId="0" fontId="12" fillId="3" borderId="21" xfId="0" applyFont="1" applyFill="1" applyBorder="1" applyAlignment="1" applyProtection="1">
      <alignment vertical="center" wrapText="1"/>
      <protection locked="0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4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OP%20VaI_v&#253;zva%201.2.2._21/HO&amp;PE%20Family,%20s.r.o/VO%20IT/HOPE_Predloha_ZNH_aj%20CKO_aj%20audito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1"/>
      <sheetName val="Príloha č. 2"/>
      <sheetName val="Príloha č. 1a - audit"/>
      <sheetName val="Príloha č. 1b - audit"/>
      <sheetName val="Príloha č. 2 - audit"/>
      <sheetName val="Prieskum trhu PHZ"/>
      <sheetName val="Výzva na predloženie CP - list"/>
      <sheetName val="Výzva na predloženie CP - email"/>
      <sheetName val="Výzva na predloženie CP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>
        <row r="4">
          <cell r="Z4" t="str">
            <v>verejný obstarávateľ</v>
          </cell>
        </row>
        <row r="12">
          <cell r="F12" t="str">
            <v>dodanie tovarov</v>
          </cell>
        </row>
        <row r="20">
          <cell r="G20" t="str">
            <v>všetky predmety spolu</v>
          </cell>
        </row>
        <row r="60">
          <cell r="E60" t="str">
            <v>cenové ponuky komplexne</v>
          </cell>
        </row>
        <row r="91">
          <cell r="D91" t="str">
            <v>Cena bez DPH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6">
          <cell r="B26" t="str">
            <v>7.4</v>
          </cell>
        </row>
        <row r="27">
          <cell r="B27" t="str">
            <v>1.1.1</v>
          </cell>
        </row>
        <row r="28">
          <cell r="B28" t="str">
            <v>4.2.1</v>
          </cell>
        </row>
        <row r="29">
          <cell r="B29" t="str">
            <v>3.1.1</v>
          </cell>
        </row>
        <row r="30">
          <cell r="B30" t="str">
            <v>3.3.1</v>
          </cell>
        </row>
        <row r="31">
          <cell r="B31" t="str">
            <v>1.2.2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filterMode="1"/>
  <dimension ref="A1:K72"/>
  <sheetViews>
    <sheetView tabSelected="1" view="pageBreakPreview" zoomScaleNormal="100" zoomScaleSheetLayoutView="100" workbookViewId="0">
      <pane ySplit="3" topLeftCell="A4" activePane="bottomLeft" state="frozen"/>
      <selection pane="bottomLeft" activeCell="L11" sqref="L11"/>
    </sheetView>
  </sheetViews>
  <sheetFormatPr defaultColWidth="9.140625" defaultRowHeight="15" x14ac:dyDescent="0.25"/>
  <cols>
    <col min="1" max="1" width="4.7109375" style="11" customWidth="1"/>
    <col min="2" max="2" width="3.28515625" style="19" customWidth="1"/>
    <col min="3" max="4" width="20.7109375" style="11" customWidth="1"/>
    <col min="5" max="6" width="16.42578125" style="11" customWidth="1"/>
    <col min="7" max="7" width="8.5703125" style="11" bestFit="1" customWidth="1"/>
    <col min="8" max="9" width="14.28515625" style="11" customWidth="1"/>
    <col min="10" max="10" width="6.5703125" style="11" bestFit="1" customWidth="1"/>
    <col min="11" max="11" width="14.5703125" style="11" bestFit="1" customWidth="1"/>
    <col min="12" max="23" width="9.140625" style="11"/>
    <col min="24" max="24" width="9.42578125" style="11" bestFit="1" customWidth="1"/>
    <col min="25" max="16384" width="9.140625" style="11"/>
  </cols>
  <sheetData>
    <row r="1" spans="1:11" x14ac:dyDescent="0.25">
      <c r="A1" s="11">
        <v>1</v>
      </c>
      <c r="B1" s="11"/>
    </row>
    <row r="2" spans="1:11" ht="18.75" x14ac:dyDescent="0.25">
      <c r="A2" s="12">
        <v>1</v>
      </c>
      <c r="B2" s="13" t="s">
        <v>0</v>
      </c>
      <c r="C2" s="13"/>
      <c r="D2" s="13"/>
    </row>
    <row r="3" spans="1:11" x14ac:dyDescent="0.25">
      <c r="A3" s="11">
        <v>1</v>
      </c>
      <c r="B3" s="11"/>
    </row>
    <row r="4" spans="1:11" s="12" customFormat="1" ht="21" x14ac:dyDescent="0.25">
      <c r="A4" s="12">
        <v>1</v>
      </c>
      <c r="B4" s="14"/>
      <c r="C4" s="15"/>
      <c r="D4" s="15"/>
      <c r="E4" s="15"/>
      <c r="F4" s="15"/>
      <c r="G4" s="15"/>
      <c r="H4" s="15"/>
      <c r="I4" s="16" t="s">
        <v>26</v>
      </c>
    </row>
    <row r="5" spans="1:11" s="12" customFormat="1" ht="23.25" x14ac:dyDescent="0.25">
      <c r="A5" s="12">
        <v>1</v>
      </c>
      <c r="B5" s="79" t="s">
        <v>48</v>
      </c>
      <c r="C5" s="79"/>
      <c r="D5" s="79"/>
      <c r="E5" s="79"/>
      <c r="F5" s="79"/>
      <c r="G5" s="79"/>
      <c r="H5" s="79"/>
      <c r="I5" s="79"/>
      <c r="K5" s="17"/>
    </row>
    <row r="6" spans="1:11" s="12" customFormat="1" ht="9.9499999999999993" customHeight="1" x14ac:dyDescent="0.25">
      <c r="A6" s="12">
        <v>1</v>
      </c>
      <c r="B6" s="18"/>
      <c r="C6" s="18"/>
      <c r="D6" s="18"/>
      <c r="E6" s="18"/>
      <c r="F6" s="18"/>
      <c r="G6" s="18"/>
      <c r="H6" s="18"/>
      <c r="I6" s="18"/>
      <c r="K6" s="17"/>
    </row>
    <row r="7" spans="1:11" s="12" customFormat="1" ht="23.25" x14ac:dyDescent="0.25">
      <c r="A7" s="12">
        <v>1</v>
      </c>
      <c r="B7" s="79" t="s">
        <v>49</v>
      </c>
      <c r="C7" s="79"/>
      <c r="D7" s="79"/>
      <c r="E7" s="79"/>
      <c r="F7" s="79"/>
      <c r="G7" s="79"/>
      <c r="H7" s="79"/>
      <c r="I7" s="79"/>
      <c r="K7" s="17"/>
    </row>
    <row r="8" spans="1:11" x14ac:dyDescent="0.25">
      <c r="A8" s="12">
        <v>1</v>
      </c>
    </row>
    <row r="9" spans="1:11" x14ac:dyDescent="0.25">
      <c r="A9" s="11">
        <v>1</v>
      </c>
      <c r="B9" s="80" t="s">
        <v>1</v>
      </c>
      <c r="C9" s="80"/>
      <c r="D9" s="80"/>
      <c r="E9" s="80"/>
      <c r="F9" s="80"/>
      <c r="G9" s="80"/>
      <c r="H9" s="80"/>
      <c r="I9" s="80"/>
    </row>
    <row r="10" spans="1:11" x14ac:dyDescent="0.25">
      <c r="A10" s="12">
        <v>1</v>
      </c>
      <c r="B10" s="80"/>
      <c r="C10" s="80"/>
      <c r="D10" s="80"/>
      <c r="E10" s="80"/>
      <c r="F10" s="80"/>
      <c r="G10" s="80"/>
      <c r="H10" s="80"/>
      <c r="I10" s="80"/>
    </row>
    <row r="11" spans="1:11" x14ac:dyDescent="0.25">
      <c r="A11" s="12">
        <v>1</v>
      </c>
      <c r="B11" s="80"/>
      <c r="C11" s="80"/>
      <c r="D11" s="80"/>
      <c r="E11" s="80"/>
      <c r="F11" s="80"/>
      <c r="G11" s="80"/>
      <c r="H11" s="80"/>
      <c r="I11" s="80"/>
    </row>
    <row r="12" spans="1:11" x14ac:dyDescent="0.25">
      <c r="A12" s="12">
        <v>1</v>
      </c>
      <c r="B12" s="80"/>
      <c r="C12" s="80"/>
      <c r="D12" s="80"/>
      <c r="E12" s="80"/>
      <c r="F12" s="80"/>
      <c r="G12" s="80"/>
      <c r="H12" s="80"/>
      <c r="I12" s="80"/>
    </row>
    <row r="13" spans="1:11" ht="15.75" thickBot="1" x14ac:dyDescent="0.3">
      <c r="A13" s="11">
        <v>1</v>
      </c>
    </row>
    <row r="14" spans="1:11" s="12" customFormat="1" ht="19.5" customHeight="1" thickBot="1" x14ac:dyDescent="0.3">
      <c r="A14" s="11">
        <v>1</v>
      </c>
      <c r="C14" s="81" t="str">
        <f>"Identifikačné údaje "&amp;IF(OR([1]summary!$K$41="",[1]summary!$K$41&gt;=[1]summary!$K$39),"navrhovateľa:","dodávateľa:")</f>
        <v>Identifikačné údaje navrhovateľa:</v>
      </c>
      <c r="D14" s="82"/>
      <c r="E14" s="82"/>
      <c r="F14" s="82"/>
      <c r="G14" s="83"/>
    </row>
    <row r="15" spans="1:11" s="12" customFormat="1" ht="19.5" customHeight="1" x14ac:dyDescent="0.25">
      <c r="A15" s="11">
        <v>1</v>
      </c>
      <c r="C15" s="84" t="s">
        <v>2</v>
      </c>
      <c r="D15" s="85"/>
      <c r="E15" s="86"/>
      <c r="F15" s="87"/>
      <c r="G15" s="88"/>
    </row>
    <row r="16" spans="1:11" s="12" customFormat="1" ht="39" customHeight="1" x14ac:dyDescent="0.25">
      <c r="A16" s="11">
        <v>1</v>
      </c>
      <c r="C16" s="77" t="s">
        <v>3</v>
      </c>
      <c r="D16" s="78"/>
      <c r="E16" s="69"/>
      <c r="F16" s="70"/>
      <c r="G16" s="71"/>
    </row>
    <row r="17" spans="1:9" s="12" customFormat="1" ht="19.5" customHeight="1" x14ac:dyDescent="0.25">
      <c r="A17" s="11">
        <v>1</v>
      </c>
      <c r="C17" s="67" t="s">
        <v>4</v>
      </c>
      <c r="D17" s="68"/>
      <c r="E17" s="69"/>
      <c r="F17" s="70"/>
      <c r="G17" s="71"/>
    </row>
    <row r="18" spans="1:9" s="12" customFormat="1" ht="19.5" customHeight="1" x14ac:dyDescent="0.25">
      <c r="A18" s="11">
        <v>1</v>
      </c>
      <c r="C18" s="67" t="s">
        <v>5</v>
      </c>
      <c r="D18" s="68"/>
      <c r="E18" s="69"/>
      <c r="F18" s="70"/>
      <c r="G18" s="71"/>
    </row>
    <row r="19" spans="1:9" s="12" customFormat="1" ht="19.5" customHeight="1" x14ac:dyDescent="0.25">
      <c r="A19" s="11">
        <v>1</v>
      </c>
      <c r="C19" s="67" t="s">
        <v>6</v>
      </c>
      <c r="D19" s="68"/>
      <c r="E19" s="69"/>
      <c r="F19" s="70"/>
      <c r="G19" s="71"/>
    </row>
    <row r="20" spans="1:9" s="12" customFormat="1" ht="19.5" customHeight="1" x14ac:dyDescent="0.25">
      <c r="A20" s="11">
        <v>1</v>
      </c>
      <c r="C20" s="67" t="s">
        <v>7</v>
      </c>
      <c r="D20" s="68"/>
      <c r="E20" s="69"/>
      <c r="F20" s="70"/>
      <c r="G20" s="71"/>
    </row>
    <row r="21" spans="1:9" s="12" customFormat="1" ht="19.5" customHeight="1" x14ac:dyDescent="0.25">
      <c r="A21" s="11">
        <v>1</v>
      </c>
      <c r="C21" s="67" t="s">
        <v>8</v>
      </c>
      <c r="D21" s="68"/>
      <c r="E21" s="69"/>
      <c r="F21" s="70"/>
      <c r="G21" s="71"/>
    </row>
    <row r="22" spans="1:9" s="12" customFormat="1" ht="19.5" customHeight="1" x14ac:dyDescent="0.25">
      <c r="A22" s="11">
        <v>1</v>
      </c>
      <c r="C22" s="67" t="s">
        <v>9</v>
      </c>
      <c r="D22" s="68"/>
      <c r="E22" s="69"/>
      <c r="F22" s="70"/>
      <c r="G22" s="71"/>
    </row>
    <row r="23" spans="1:9" s="12" customFormat="1" ht="19.5" customHeight="1" x14ac:dyDescent="0.25">
      <c r="A23" s="11">
        <v>1</v>
      </c>
      <c r="C23" s="67" t="s">
        <v>10</v>
      </c>
      <c r="D23" s="68"/>
      <c r="E23" s="69"/>
      <c r="F23" s="70"/>
      <c r="G23" s="71"/>
    </row>
    <row r="24" spans="1:9" s="12" customFormat="1" ht="19.5" customHeight="1" thickBot="1" x14ac:dyDescent="0.3">
      <c r="A24" s="11">
        <v>1</v>
      </c>
      <c r="C24" s="72" t="s">
        <v>11</v>
      </c>
      <c r="D24" s="73"/>
      <c r="E24" s="74"/>
      <c r="F24" s="75"/>
      <c r="G24" s="76"/>
    </row>
    <row r="25" spans="1:9" x14ac:dyDescent="0.25">
      <c r="A25" s="11">
        <v>1</v>
      </c>
    </row>
    <row r="26" spans="1:9" x14ac:dyDescent="0.25">
      <c r="A26" s="11">
        <v>1</v>
      </c>
    </row>
    <row r="27" spans="1:9" ht="15.75" thickBot="1" x14ac:dyDescent="0.3">
      <c r="A27" s="12">
        <v>1</v>
      </c>
    </row>
    <row r="28" spans="1:9" ht="54.95" customHeight="1" thickBot="1" x14ac:dyDescent="0.3">
      <c r="A28" s="12">
        <v>1</v>
      </c>
      <c r="B28" s="20" t="s">
        <v>12</v>
      </c>
      <c r="C28" s="59" t="s">
        <v>13</v>
      </c>
      <c r="D28" s="60"/>
      <c r="E28" s="61" t="s">
        <v>14</v>
      </c>
      <c r="F28" s="62"/>
      <c r="G28" s="21" t="s">
        <v>15</v>
      </c>
      <c r="H28" s="22" t="str">
        <f>IFERROR("Jednotková cena 
v EUR "&amp;RIGHT([1]summary!$D$91,LEN([1]summary!$D$91)-5)&amp;"*","")</f>
        <v>Jednotková cena 
v EUR bez DPH*</v>
      </c>
      <c r="I28" s="23" t="str">
        <f>IFERROR("Cena celkom 
v EUR "&amp;RIGHT([1]summary!D$91,LEN([1]summary!$D$91)-5),"")</f>
        <v>Cena celkom 
v EUR bez DPH</v>
      </c>
    </row>
    <row r="29" spans="1:9" ht="39.950000000000003" customHeight="1" x14ac:dyDescent="0.25">
      <c r="A29" s="12">
        <f>IF(C29&lt;&gt;"",1,0)</f>
        <v>1</v>
      </c>
      <c r="B29" s="24">
        <v>1</v>
      </c>
      <c r="C29" s="63" t="s">
        <v>27</v>
      </c>
      <c r="D29" s="64"/>
      <c r="E29" s="65"/>
      <c r="F29" s="66"/>
      <c r="G29" s="25">
        <v>50</v>
      </c>
      <c r="H29" s="4"/>
      <c r="I29" s="26" t="str">
        <f t="shared" ref="I29:I50" si="0">IF(AND(H29&lt;&gt;"",G29&lt;&gt;""),H29*G29,"")</f>
        <v/>
      </c>
    </row>
    <row r="30" spans="1:9" ht="54.95" customHeight="1" x14ac:dyDescent="0.25">
      <c r="A30" s="12">
        <f t="shared" ref="A30:A50" si="1">IF(C30&lt;&gt;"",1,0)</f>
        <v>1</v>
      </c>
      <c r="B30" s="27">
        <v>2</v>
      </c>
      <c r="C30" s="49" t="s">
        <v>28</v>
      </c>
      <c r="D30" s="50"/>
      <c r="E30" s="51"/>
      <c r="F30" s="52"/>
      <c r="G30" s="28">
        <v>13</v>
      </c>
      <c r="H30" s="5"/>
      <c r="I30" s="29" t="str">
        <f t="shared" si="0"/>
        <v/>
      </c>
    </row>
    <row r="31" spans="1:9" ht="54.95" customHeight="1" x14ac:dyDescent="0.25">
      <c r="A31" s="12">
        <f t="shared" si="1"/>
        <v>1</v>
      </c>
      <c r="B31" s="27">
        <v>3</v>
      </c>
      <c r="C31" s="49" t="s">
        <v>29</v>
      </c>
      <c r="D31" s="50"/>
      <c r="E31" s="51"/>
      <c r="F31" s="52"/>
      <c r="G31" s="28">
        <v>12</v>
      </c>
      <c r="H31" s="5"/>
      <c r="I31" s="29" t="str">
        <f t="shared" si="0"/>
        <v/>
      </c>
    </row>
    <row r="32" spans="1:9" ht="39.950000000000003" customHeight="1" x14ac:dyDescent="0.25">
      <c r="A32" s="12">
        <f t="shared" si="1"/>
        <v>1</v>
      </c>
      <c r="B32" s="27">
        <v>4</v>
      </c>
      <c r="C32" s="49" t="s">
        <v>30</v>
      </c>
      <c r="D32" s="50"/>
      <c r="E32" s="51"/>
      <c r="F32" s="52"/>
      <c r="G32" s="28">
        <v>25</v>
      </c>
      <c r="H32" s="5"/>
      <c r="I32" s="29" t="str">
        <f t="shared" si="0"/>
        <v/>
      </c>
    </row>
    <row r="33" spans="1:9" ht="54.95" customHeight="1" x14ac:dyDescent="0.25">
      <c r="A33" s="12">
        <f t="shared" si="1"/>
        <v>1</v>
      </c>
      <c r="B33" s="27">
        <v>5</v>
      </c>
      <c r="C33" s="49" t="s">
        <v>31</v>
      </c>
      <c r="D33" s="50"/>
      <c r="E33" s="51"/>
      <c r="F33" s="52"/>
      <c r="G33" s="28">
        <v>7</v>
      </c>
      <c r="H33" s="5"/>
      <c r="I33" s="29" t="str">
        <f t="shared" si="0"/>
        <v/>
      </c>
    </row>
    <row r="34" spans="1:9" ht="30" customHeight="1" x14ac:dyDescent="0.25">
      <c r="A34" s="12">
        <f t="shared" si="1"/>
        <v>1</v>
      </c>
      <c r="B34" s="27">
        <v>6</v>
      </c>
      <c r="C34" s="49" t="s">
        <v>32</v>
      </c>
      <c r="D34" s="50"/>
      <c r="E34" s="51"/>
      <c r="F34" s="52"/>
      <c r="G34" s="28">
        <v>4</v>
      </c>
      <c r="H34" s="5"/>
      <c r="I34" s="29" t="str">
        <f t="shared" si="0"/>
        <v/>
      </c>
    </row>
    <row r="35" spans="1:9" ht="30" customHeight="1" x14ac:dyDescent="0.25">
      <c r="A35" s="12">
        <f t="shared" si="1"/>
        <v>1</v>
      </c>
      <c r="B35" s="27">
        <v>7</v>
      </c>
      <c r="C35" s="49" t="s">
        <v>33</v>
      </c>
      <c r="D35" s="50"/>
      <c r="E35" s="51"/>
      <c r="F35" s="52"/>
      <c r="G35" s="28">
        <v>6</v>
      </c>
      <c r="H35" s="5"/>
      <c r="I35" s="29" t="str">
        <f t="shared" si="0"/>
        <v/>
      </c>
    </row>
    <row r="36" spans="1:9" ht="39.950000000000003" customHeight="1" x14ac:dyDescent="0.25">
      <c r="A36" s="12">
        <f t="shared" si="1"/>
        <v>1</v>
      </c>
      <c r="B36" s="27">
        <v>8</v>
      </c>
      <c r="C36" s="49" t="s">
        <v>34</v>
      </c>
      <c r="D36" s="50"/>
      <c r="E36" s="51"/>
      <c r="F36" s="52"/>
      <c r="G36" s="28">
        <v>2</v>
      </c>
      <c r="H36" s="5"/>
      <c r="I36" s="29" t="str">
        <f t="shared" si="0"/>
        <v/>
      </c>
    </row>
    <row r="37" spans="1:9" ht="30" customHeight="1" x14ac:dyDescent="0.25">
      <c r="A37" s="12">
        <f t="shared" si="1"/>
        <v>1</v>
      </c>
      <c r="B37" s="27">
        <v>9</v>
      </c>
      <c r="C37" s="49" t="s">
        <v>35</v>
      </c>
      <c r="D37" s="50"/>
      <c r="E37" s="51"/>
      <c r="F37" s="52"/>
      <c r="G37" s="28">
        <v>1</v>
      </c>
      <c r="H37" s="5"/>
      <c r="I37" s="29" t="str">
        <f t="shared" si="0"/>
        <v/>
      </c>
    </row>
    <row r="38" spans="1:9" ht="39.950000000000003" customHeight="1" x14ac:dyDescent="0.25">
      <c r="A38" s="12">
        <f t="shared" si="1"/>
        <v>1</v>
      </c>
      <c r="B38" s="27">
        <v>10</v>
      </c>
      <c r="C38" s="49" t="s">
        <v>36</v>
      </c>
      <c r="D38" s="50"/>
      <c r="E38" s="51"/>
      <c r="F38" s="52"/>
      <c r="G38" s="28">
        <v>1</v>
      </c>
      <c r="H38" s="5"/>
      <c r="I38" s="29" t="str">
        <f t="shared" si="0"/>
        <v/>
      </c>
    </row>
    <row r="39" spans="1:9" ht="30" customHeight="1" x14ac:dyDescent="0.25">
      <c r="A39" s="12">
        <f t="shared" si="1"/>
        <v>1</v>
      </c>
      <c r="B39" s="27">
        <v>11</v>
      </c>
      <c r="C39" s="49" t="s">
        <v>37</v>
      </c>
      <c r="D39" s="50"/>
      <c r="E39" s="51"/>
      <c r="F39" s="52"/>
      <c r="G39" s="28">
        <v>1</v>
      </c>
      <c r="H39" s="5"/>
      <c r="I39" s="29" t="str">
        <f t="shared" si="0"/>
        <v/>
      </c>
    </row>
    <row r="40" spans="1:9" ht="39.950000000000003" customHeight="1" x14ac:dyDescent="0.25">
      <c r="A40" s="12">
        <f t="shared" si="1"/>
        <v>1</v>
      </c>
      <c r="B40" s="27">
        <v>12</v>
      </c>
      <c r="C40" s="49" t="s">
        <v>38</v>
      </c>
      <c r="D40" s="50"/>
      <c r="E40" s="51"/>
      <c r="F40" s="52"/>
      <c r="G40" s="28">
        <v>1</v>
      </c>
      <c r="H40" s="5"/>
      <c r="I40" s="29" t="str">
        <f t="shared" si="0"/>
        <v/>
      </c>
    </row>
    <row r="41" spans="1:9" ht="30" customHeight="1" x14ac:dyDescent="0.25">
      <c r="A41" s="12">
        <f t="shared" si="1"/>
        <v>1</v>
      </c>
      <c r="B41" s="27">
        <v>13</v>
      </c>
      <c r="C41" s="49" t="s">
        <v>39</v>
      </c>
      <c r="D41" s="50"/>
      <c r="E41" s="51"/>
      <c r="F41" s="52"/>
      <c r="G41" s="28">
        <v>1</v>
      </c>
      <c r="H41" s="5"/>
      <c r="I41" s="29" t="str">
        <f t="shared" si="0"/>
        <v/>
      </c>
    </row>
    <row r="42" spans="1:9" ht="24.95" customHeight="1" x14ac:dyDescent="0.25">
      <c r="A42" s="12">
        <f t="shared" si="1"/>
        <v>1</v>
      </c>
      <c r="B42" s="27">
        <v>14</v>
      </c>
      <c r="C42" s="49" t="s">
        <v>40</v>
      </c>
      <c r="D42" s="50"/>
      <c r="E42" s="51"/>
      <c r="F42" s="52"/>
      <c r="G42" s="28">
        <v>1</v>
      </c>
      <c r="H42" s="5"/>
      <c r="I42" s="29" t="str">
        <f t="shared" si="0"/>
        <v/>
      </c>
    </row>
    <row r="43" spans="1:9" ht="24.95" customHeight="1" x14ac:dyDescent="0.25">
      <c r="A43" s="12">
        <f>IF(C43&lt;&gt;"",1,0)</f>
        <v>1</v>
      </c>
      <c r="B43" s="27">
        <v>15</v>
      </c>
      <c r="C43" s="49" t="s">
        <v>41</v>
      </c>
      <c r="D43" s="50"/>
      <c r="E43" s="51"/>
      <c r="F43" s="52"/>
      <c r="G43" s="28">
        <v>2</v>
      </c>
      <c r="H43" s="5"/>
      <c r="I43" s="29" t="str">
        <f t="shared" si="0"/>
        <v/>
      </c>
    </row>
    <row r="44" spans="1:9" ht="24.95" customHeight="1" x14ac:dyDescent="0.25">
      <c r="A44" s="12">
        <f t="shared" si="1"/>
        <v>1</v>
      </c>
      <c r="B44" s="27">
        <v>16</v>
      </c>
      <c r="C44" s="49" t="s">
        <v>42</v>
      </c>
      <c r="D44" s="50"/>
      <c r="E44" s="51"/>
      <c r="F44" s="52"/>
      <c r="G44" s="28">
        <v>1</v>
      </c>
      <c r="H44" s="5"/>
      <c r="I44" s="29" t="str">
        <f t="shared" si="0"/>
        <v/>
      </c>
    </row>
    <row r="45" spans="1:9" ht="24.95" customHeight="1" x14ac:dyDescent="0.25">
      <c r="A45" s="12">
        <f t="shared" si="1"/>
        <v>1</v>
      </c>
      <c r="B45" s="27">
        <v>17</v>
      </c>
      <c r="C45" s="49" t="s">
        <v>43</v>
      </c>
      <c r="D45" s="50"/>
      <c r="E45" s="51"/>
      <c r="F45" s="52"/>
      <c r="G45" s="28">
        <v>1</v>
      </c>
      <c r="H45" s="5"/>
      <c r="I45" s="29" t="str">
        <f t="shared" si="0"/>
        <v/>
      </c>
    </row>
    <row r="46" spans="1:9" ht="24.95" customHeight="1" x14ac:dyDescent="0.25">
      <c r="A46" s="12">
        <f t="shared" si="1"/>
        <v>1</v>
      </c>
      <c r="B46" s="27">
        <v>18</v>
      </c>
      <c r="C46" s="49" t="s">
        <v>44</v>
      </c>
      <c r="D46" s="50"/>
      <c r="E46" s="51"/>
      <c r="F46" s="52"/>
      <c r="G46" s="28">
        <v>1</v>
      </c>
      <c r="H46" s="5"/>
      <c r="I46" s="29" t="str">
        <f t="shared" si="0"/>
        <v/>
      </c>
    </row>
    <row r="47" spans="1:9" ht="24.95" customHeight="1" x14ac:dyDescent="0.25">
      <c r="A47" s="12">
        <f t="shared" si="1"/>
        <v>1</v>
      </c>
      <c r="B47" s="27">
        <v>19</v>
      </c>
      <c r="C47" s="49" t="s">
        <v>45</v>
      </c>
      <c r="D47" s="50"/>
      <c r="E47" s="51"/>
      <c r="F47" s="52"/>
      <c r="G47" s="28">
        <v>2</v>
      </c>
      <c r="H47" s="5"/>
      <c r="I47" s="29" t="str">
        <f t="shared" si="0"/>
        <v/>
      </c>
    </row>
    <row r="48" spans="1:9" ht="24.95" customHeight="1" x14ac:dyDescent="0.25">
      <c r="A48" s="12">
        <f t="shared" si="1"/>
        <v>1</v>
      </c>
      <c r="B48" s="27">
        <v>20</v>
      </c>
      <c r="C48" s="49" t="s">
        <v>46</v>
      </c>
      <c r="D48" s="50"/>
      <c r="E48" s="51"/>
      <c r="F48" s="52"/>
      <c r="G48" s="28">
        <v>2</v>
      </c>
      <c r="H48" s="5"/>
      <c r="I48" s="29" t="str">
        <f t="shared" si="0"/>
        <v/>
      </c>
    </row>
    <row r="49" spans="1:11" ht="24.95" customHeight="1" thickBot="1" x14ac:dyDescent="0.3">
      <c r="A49" s="12">
        <f t="shared" si="1"/>
        <v>1</v>
      </c>
      <c r="B49" s="27">
        <v>21</v>
      </c>
      <c r="C49" s="49" t="s">
        <v>47</v>
      </c>
      <c r="D49" s="50"/>
      <c r="E49" s="51"/>
      <c r="F49" s="52"/>
      <c r="G49" s="28">
        <v>1</v>
      </c>
      <c r="H49" s="5"/>
      <c r="I49" s="29" t="str">
        <f t="shared" si="0"/>
        <v/>
      </c>
    </row>
    <row r="50" spans="1:11" customFormat="1" ht="24.95" hidden="1" customHeight="1" thickBot="1" x14ac:dyDescent="0.3">
      <c r="A50" s="1">
        <f t="shared" si="1"/>
        <v>0</v>
      </c>
      <c r="B50" s="6">
        <v>22</v>
      </c>
      <c r="C50" s="53" t="str">
        <f>IF([1]summary!B58="","",[1]summary!B58)</f>
        <v/>
      </c>
      <c r="D50" s="54"/>
      <c r="E50" s="55"/>
      <c r="F50" s="56"/>
      <c r="G50" s="7" t="str">
        <f>IF([1]summary!G58&lt;&gt;"",[1]summary!G58,"")</f>
        <v/>
      </c>
      <c r="H50" s="8"/>
      <c r="I50" s="9" t="str">
        <f t="shared" si="0"/>
        <v/>
      </c>
    </row>
    <row r="51" spans="1:11" ht="25.5" customHeight="1" thickBot="1" x14ac:dyDescent="0.3">
      <c r="A51" s="12">
        <f>IF(COUNTA([1]summary!$H$74:$H$83)=0,IF([1]summary!$G$20="všetky predmety spolu",1,0)*A28,IF([1]summary!$E$60="cenové ponuky komplexne",1,0)*A28)</f>
        <v>1</v>
      </c>
      <c r="B51" s="30"/>
      <c r="C51" s="31"/>
      <c r="D51" s="31"/>
      <c r="E51" s="31"/>
      <c r="F51" s="31"/>
      <c r="G51" s="31"/>
      <c r="H51" s="32" t="s">
        <v>16</v>
      </c>
      <c r="I51" s="33" t="str">
        <f>IF(SUM(I29:I50)&gt;0,SUM(I29:I50),"")</f>
        <v/>
      </c>
    </row>
    <row r="52" spans="1:11" x14ac:dyDescent="0.25">
      <c r="A52" s="12">
        <v>1</v>
      </c>
      <c r="B52" s="34" t="s">
        <v>17</v>
      </c>
    </row>
    <row r="53" spans="1:11" x14ac:dyDescent="0.25">
      <c r="A53" s="12">
        <v>1</v>
      </c>
    </row>
    <row r="54" spans="1:11" x14ac:dyDescent="0.25">
      <c r="A54" s="12">
        <v>1</v>
      </c>
      <c r="B54" s="57" t="s">
        <v>18</v>
      </c>
      <c r="C54" s="57"/>
      <c r="D54" s="57"/>
      <c r="E54" s="57"/>
      <c r="F54" s="57"/>
      <c r="G54" s="57"/>
      <c r="H54" s="57"/>
      <c r="I54" s="57"/>
    </row>
    <row r="55" spans="1:11" x14ac:dyDescent="0.25">
      <c r="A55" s="12">
        <v>1</v>
      </c>
      <c r="B55" s="57"/>
      <c r="C55" s="57"/>
      <c r="D55" s="57"/>
      <c r="E55" s="57"/>
      <c r="F55" s="57"/>
      <c r="G55" s="57"/>
      <c r="H55" s="57"/>
      <c r="I55" s="57"/>
    </row>
    <row r="56" spans="1:11" x14ac:dyDescent="0.25">
      <c r="A56" s="12">
        <v>1</v>
      </c>
      <c r="B56" s="37"/>
      <c r="C56" s="38"/>
      <c r="D56" s="38"/>
      <c r="E56" s="38"/>
      <c r="F56" s="38"/>
      <c r="G56" s="38"/>
      <c r="H56" s="38"/>
      <c r="I56" s="38"/>
    </row>
    <row r="57" spans="1:11" customFormat="1" hidden="1" x14ac:dyDescent="0.25">
      <c r="A57" s="1">
        <f>IF([1]summary!$F$12=$K$57,1,0)</f>
        <v>0</v>
      </c>
      <c r="B57" s="58" t="s">
        <v>19</v>
      </c>
      <c r="C57" s="58"/>
      <c r="D57" s="58"/>
      <c r="E57" s="58"/>
      <c r="F57" s="58"/>
      <c r="G57" s="58"/>
      <c r="H57" s="58"/>
      <c r="I57" s="58"/>
      <c r="K57" s="2" t="s">
        <v>20</v>
      </c>
    </row>
    <row r="58" spans="1:11" customFormat="1" hidden="1" x14ac:dyDescent="0.25">
      <c r="A58" s="1">
        <f>$A$57</f>
        <v>0</v>
      </c>
      <c r="B58" s="3"/>
    </row>
    <row r="59" spans="1:11" customFormat="1" ht="15" hidden="1" customHeight="1" x14ac:dyDescent="0.25">
      <c r="A59" s="1">
        <f t="shared" ref="A59:A63" si="2">$A$57</f>
        <v>0</v>
      </c>
      <c r="B59" s="45" t="s">
        <v>21</v>
      </c>
      <c r="C59" s="45"/>
      <c r="D59" s="45"/>
      <c r="E59" s="45"/>
      <c r="F59" s="45"/>
      <c r="G59" s="45"/>
      <c r="H59" s="45"/>
      <c r="I59" s="45"/>
    </row>
    <row r="60" spans="1:11" customFormat="1" hidden="1" x14ac:dyDescent="0.25">
      <c r="A60" s="1">
        <f t="shared" si="2"/>
        <v>0</v>
      </c>
      <c r="B60" s="45"/>
      <c r="C60" s="45"/>
      <c r="D60" s="45"/>
      <c r="E60" s="45"/>
      <c r="F60" s="45"/>
      <c r="G60" s="45"/>
      <c r="H60" s="45"/>
      <c r="I60" s="45"/>
    </row>
    <row r="61" spans="1:11" customFormat="1" hidden="1" x14ac:dyDescent="0.25">
      <c r="A61" s="1">
        <f t="shared" si="2"/>
        <v>0</v>
      </c>
      <c r="B61" s="45"/>
      <c r="C61" s="45"/>
      <c r="D61" s="45"/>
      <c r="E61" s="45"/>
      <c r="F61" s="45"/>
      <c r="G61" s="45"/>
      <c r="H61" s="45"/>
      <c r="I61" s="45"/>
    </row>
    <row r="62" spans="1:11" customFormat="1" hidden="1" x14ac:dyDescent="0.25">
      <c r="A62" s="1">
        <f t="shared" si="2"/>
        <v>0</v>
      </c>
      <c r="B62" s="3"/>
    </row>
    <row r="63" spans="1:11" customFormat="1" hidden="1" x14ac:dyDescent="0.25">
      <c r="A63" s="1">
        <f t="shared" si="2"/>
        <v>0</v>
      </c>
      <c r="B63" s="3"/>
    </row>
    <row r="64" spans="1:11" x14ac:dyDescent="0.25">
      <c r="A64" s="12">
        <v>1</v>
      </c>
      <c r="B64" s="37"/>
      <c r="C64" s="39" t="s">
        <v>22</v>
      </c>
      <c r="D64" s="40"/>
      <c r="E64" s="38"/>
      <c r="F64" s="38"/>
      <c r="G64" s="38"/>
      <c r="H64" s="38"/>
      <c r="I64" s="38"/>
    </row>
    <row r="65" spans="1:10" s="35" customFormat="1" x14ac:dyDescent="0.25">
      <c r="A65" s="12">
        <v>1</v>
      </c>
      <c r="B65" s="41"/>
      <c r="C65" s="39"/>
      <c r="D65" s="41"/>
      <c r="E65" s="41"/>
      <c r="F65" s="41"/>
      <c r="G65" s="41"/>
      <c r="H65" s="41"/>
      <c r="I65" s="41"/>
    </row>
    <row r="66" spans="1:10" s="35" customFormat="1" ht="15" customHeight="1" x14ac:dyDescent="0.25">
      <c r="A66" s="12">
        <v>1</v>
      </c>
      <c r="B66" s="41"/>
      <c r="C66" s="39" t="s">
        <v>23</v>
      </c>
      <c r="D66" s="40"/>
      <c r="E66" s="41"/>
      <c r="F66" s="41"/>
      <c r="G66" s="42"/>
      <c r="H66" s="42"/>
      <c r="I66" s="42"/>
    </row>
    <row r="67" spans="1:10" s="35" customFormat="1" x14ac:dyDescent="0.25">
      <c r="A67" s="12">
        <v>1</v>
      </c>
      <c r="B67" s="41"/>
      <c r="C67" s="41"/>
      <c r="D67" s="41"/>
      <c r="E67" s="41"/>
      <c r="F67" s="43"/>
      <c r="G67" s="46" t="str">
        <f>"podpis a pečiatka "&amp;IF(OR([1]summary!$K$41="",[1]summary!$K$41&gt;=[1]summary!$K$39),"navrhovateľa","dodávateľa")</f>
        <v>podpis a pečiatka navrhovateľa</v>
      </c>
      <c r="H67" s="46"/>
      <c r="I67" s="46"/>
    </row>
    <row r="68" spans="1:10" s="35" customFormat="1" x14ac:dyDescent="0.25">
      <c r="A68" s="12">
        <v>1</v>
      </c>
      <c r="B68" s="41"/>
      <c r="C68" s="41"/>
      <c r="D68" s="41"/>
      <c r="E68" s="41"/>
      <c r="F68" s="43"/>
      <c r="G68" s="44"/>
      <c r="H68" s="44"/>
      <c r="I68" s="44"/>
    </row>
    <row r="69" spans="1:10" ht="15" customHeight="1" x14ac:dyDescent="0.25">
      <c r="A69" s="12">
        <f>IF(COUNTA([1]summary!$H$74:$H$83)=0,1,0)</f>
        <v>1</v>
      </c>
      <c r="B69" s="47" t="s">
        <v>24</v>
      </c>
      <c r="C69" s="47"/>
      <c r="D69" s="47"/>
      <c r="E69" s="47"/>
      <c r="F69" s="47"/>
      <c r="G69" s="47"/>
      <c r="H69" s="47"/>
      <c r="I69" s="47"/>
      <c r="J69" s="36"/>
    </row>
    <row r="70" spans="1:10" x14ac:dyDescent="0.25">
      <c r="A70" s="12">
        <f>$A$69</f>
        <v>1</v>
      </c>
      <c r="B70" s="47"/>
      <c r="C70" s="47"/>
      <c r="D70" s="47"/>
      <c r="E70" s="47"/>
      <c r="F70" s="47"/>
      <c r="G70" s="47"/>
      <c r="H70" s="47"/>
      <c r="I70" s="47"/>
      <c r="J70" s="36"/>
    </row>
    <row r="71" spans="1:10" customFormat="1" ht="15" hidden="1" customHeight="1" x14ac:dyDescent="0.25">
      <c r="A71" s="1">
        <f>IF(A69=1,0,1)</f>
        <v>0</v>
      </c>
      <c r="B71" s="48" t="s">
        <v>25</v>
      </c>
      <c r="C71" s="48"/>
      <c r="D71" s="48"/>
      <c r="E71" s="48"/>
      <c r="F71" s="48"/>
      <c r="G71" s="48"/>
      <c r="H71" s="48"/>
      <c r="I71" s="48"/>
      <c r="J71" s="10"/>
    </row>
    <row r="72" spans="1:10" customFormat="1" hidden="1" x14ac:dyDescent="0.25">
      <c r="A72" s="1">
        <f>$A$71</f>
        <v>0</v>
      </c>
      <c r="B72" s="48"/>
      <c r="C72" s="48"/>
      <c r="D72" s="48"/>
      <c r="E72" s="48"/>
      <c r="F72" s="48"/>
      <c r="G72" s="48"/>
      <c r="H72" s="48"/>
      <c r="I72" s="48"/>
      <c r="J72" s="10"/>
    </row>
  </sheetData>
  <sheetProtection formatCells="0" formatColumns="0" formatRows="0" selectLockedCells="1"/>
  <autoFilter ref="A1:A72">
    <filterColumn colId="0">
      <filters>
        <filter val="1"/>
      </filters>
    </filterColumn>
  </autoFilter>
  <mergeCells count="76">
    <mergeCell ref="B5:I5"/>
    <mergeCell ref="B7:I7"/>
    <mergeCell ref="B9:I12"/>
    <mergeCell ref="C14:G14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B59:I61"/>
    <mergeCell ref="G67:I67"/>
    <mergeCell ref="B69:I70"/>
    <mergeCell ref="B71:I72"/>
    <mergeCell ref="C49:D49"/>
    <mergeCell ref="E49:F49"/>
    <mergeCell ref="C50:D50"/>
    <mergeCell ref="E50:F50"/>
    <mergeCell ref="B54:I55"/>
    <mergeCell ref="B57:I57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85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Pálovicsová</dc:creator>
  <cp:lastModifiedBy>Ing. Zuzana Pálovicsová</cp:lastModifiedBy>
  <dcterms:created xsi:type="dcterms:W3CDTF">2019-03-25T08:22:57Z</dcterms:created>
  <dcterms:modified xsi:type="dcterms:W3CDTF">2019-06-26T08:15:09Z</dcterms:modified>
</cp:coreProperties>
</file>